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<sst xmlns="http://schemas.openxmlformats.org/spreadsheetml/2006/main" count="64" uniqueCount="43">
  <si>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Wyszczególnienie</t>
  </si>
  <si>
    <t>Plan budżetu</t>
  </si>
  <si>
    <t xml:space="preserve">Prognoza sytuacji finansowej jednostki samorządu terytorialnej </t>
  </si>
  <si>
    <t>Wykonanie</t>
  </si>
  <si>
    <t>I. Dochody</t>
  </si>
  <si>
    <t>1.1 Bieżące</t>
  </si>
  <si>
    <t>1.2 Majatkowe, w tym:</t>
  </si>
  <si>
    <t>1.2.1 ze sprzedaży majątku</t>
  </si>
  <si>
    <t>II. Wydatki</t>
  </si>
  <si>
    <t>2.1 Bieżące, w tym:</t>
  </si>
  <si>
    <t>2.1.2 obsługa długu</t>
  </si>
  <si>
    <t>2.1.3 poręczenia i gwarancje</t>
  </si>
  <si>
    <t>2.1.3.1 w tym:</t>
  </si>
  <si>
    <t>2.2 Majątkowe</t>
  </si>
  <si>
    <t>III. Dochody bieżące - wydatki bieżące</t>
  </si>
  <si>
    <t>IV. Wynik budżetu (I-II) (nadwyżka/deficyt)</t>
  </si>
  <si>
    <t>V. Przychody</t>
  </si>
  <si>
    <t>5.1 pożyczki i kredyty, papiery wartościowe (obligacje)</t>
  </si>
  <si>
    <t>5.1.1 w tym:</t>
  </si>
  <si>
    <t>5.2 wolne środki</t>
  </si>
  <si>
    <t>5.3 nadwyżka budżetu z lat ubiegłych</t>
  </si>
  <si>
    <t>5.4 inne (np. prywatyzacja)</t>
  </si>
  <si>
    <t>VI. Rozchody</t>
  </si>
  <si>
    <t>6.1 spłata pożyczek i kredytów, wykup papierów wartościowych</t>
  </si>
  <si>
    <t>6.1.1 w tym:</t>
  </si>
  <si>
    <t>VII. Suma bilansująca I+V=II+VI</t>
  </si>
  <si>
    <t>x</t>
  </si>
  <si>
    <t>VIII. Saldo (5.1)-(6.1)</t>
  </si>
  <si>
    <t>IX. Stan zobowiązań</t>
  </si>
  <si>
    <t>9.1 na początek roku</t>
  </si>
  <si>
    <t>9.1.1 w tym:</t>
  </si>
  <si>
    <t>9.2.1 w tym:</t>
  </si>
  <si>
    <t>X. Zobowiązania związków</t>
  </si>
  <si>
    <t>10.1 w tym przypadające do spłaty w danym roku pożyczki i kredyty, wykup papierów wartościowych</t>
  </si>
  <si>
    <t>XI. Stan zobowiązań (9.2 + X)</t>
  </si>
  <si>
    <t>XII. Zobowiązania wymagalne</t>
  </si>
  <si>
    <t>XIII. Wskażniki</t>
  </si>
  <si>
    <t>art. 170 ustawy z dnia 30 czerwca 2005 r. (2008-2013)</t>
  </si>
  <si>
    <t>art. 169 ustawy z dnia 30 czerwca 2005 r. (2008-2013)</t>
  </si>
  <si>
    <t>9.2 na koniec roku (9.1 +/- VIII + zobowiązania wymagalne)</t>
  </si>
  <si>
    <t>PROGNOZA DŁUGU I SPŁAT ZOBOWIĄZAŃ POWIATU BRZEZIŃSKIEGO NA 2010 ROK I LATA NASTĘPNE</t>
  </si>
  <si>
    <t>art. 243 ustawy z dnia 27 sierpnia 2009 r. (od 2011 r.) - średnia arytmetyczna z wzoru</t>
  </si>
  <si>
    <t>art. 243 ustawy z dnia 27 sierpnia 2009 r. (od 2014 r.) - wskaźnik (R+O)/D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</si>
</sst>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0"/>
  </numFmts>
  <fonts count="8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b/>
      <sz val="11"/>
      <color indexed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169" fontId="2" fillId="5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9" fontId="2" fillId="0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Alignment="1">
      <alignment/>
    </xf>
    <xf numFmtId="3" fontId="4" fillId="2" borderId="2" xfId="0" applyNumberFormat="1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2" fillId="6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6" fillId="0" borderId="2" xfId="0" applyNumberFormat="1" applyFont="1" applyBorder="1" applyAlignment="1">
      <alignment horizontal="center" wrapText="1"/>
    </xf>
    <xf numFmtId="4" fontId="6" fillId="2" borderId="2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4" fontId="6" fillId="4" borderId="2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 horizontal="center"/>
    </xf>
    <xf numFmtId="171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57"/>
  <sheetViews>
    <sheetView tabSelected="1" zoomScale="75" zoomScaleNormal="75" workbookViewId="0" topLeftCell="A25">
      <selection activeCell="D54" sqref="D54"/>
    </sheetView>
  </sheetViews>
  <sheetFormatPr defaultColWidth="9.00390625" defaultRowHeight="12.75"/>
  <cols>
    <col min="1" max="1" width="60.00390625" style="0" customWidth="1"/>
    <col min="2" max="2" width="13.25390625" style="0" customWidth="1"/>
    <col min="3" max="3" width="11.875" style="0" customWidth="1"/>
    <col min="4" max="6" width="11.75390625" style="0" customWidth="1"/>
    <col min="7" max="7" width="11.375" style="0" customWidth="1"/>
    <col min="8" max="13" width="11.75390625" style="0" customWidth="1"/>
    <col min="14" max="14" width="11.00390625" style="0" hidden="1" customWidth="1"/>
    <col min="15" max="15" width="10.125" style="0" hidden="1" customWidth="1"/>
    <col min="16" max="16" width="10.25390625" style="0" hidden="1" customWidth="1"/>
    <col min="17" max="17" width="10.375" style="0" hidden="1" customWidth="1"/>
  </cols>
  <sheetData>
    <row r="2" ht="0.75" customHeight="1"/>
    <row r="3" ht="12.75" hidden="1"/>
    <row r="4" ht="12.75" hidden="1"/>
    <row r="5" ht="12.75" hidden="1"/>
    <row r="6" ht="12.75" hidden="1"/>
    <row r="7" ht="12.75" hidden="1"/>
    <row r="8" spans="1:13" ht="12.75" customHeight="1" hidden="1">
      <c r="A8" s="48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3.5" customHeight="1" hidden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12.75" customHeight="1" hidden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2.75" customHeight="1" hidden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2.75" customHeight="1" hidden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36.75" customHeight="1" hidden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8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8" ht="30">
      <c r="A16" s="17" t="s">
        <v>0</v>
      </c>
      <c r="B16" s="26" t="s">
        <v>3</v>
      </c>
      <c r="C16" s="18" t="s">
        <v>1</v>
      </c>
      <c r="D16" s="50" t="s">
        <v>2</v>
      </c>
      <c r="E16" s="50"/>
      <c r="F16" s="50"/>
      <c r="G16" s="50"/>
      <c r="H16" s="50"/>
      <c r="I16" s="50"/>
      <c r="J16" s="50"/>
      <c r="K16" s="50"/>
      <c r="L16" s="50"/>
      <c r="M16" s="50"/>
      <c r="N16" s="13"/>
      <c r="O16" s="13"/>
      <c r="P16" s="13"/>
      <c r="Q16" s="13"/>
      <c r="R16" s="15"/>
    </row>
    <row r="17" spans="1:13" ht="15">
      <c r="A17" s="17"/>
      <c r="B17" s="18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8" ht="15">
      <c r="A18" s="19"/>
      <c r="B18" s="18">
        <v>2008</v>
      </c>
      <c r="C18" s="18">
        <v>2009</v>
      </c>
      <c r="D18" s="17">
        <v>2010</v>
      </c>
      <c r="E18" s="17">
        <v>2011</v>
      </c>
      <c r="F18" s="17">
        <v>2012</v>
      </c>
      <c r="G18" s="17">
        <v>2013</v>
      </c>
      <c r="H18" s="17">
        <v>2014</v>
      </c>
      <c r="I18" s="17">
        <v>2015</v>
      </c>
      <c r="J18" s="17">
        <v>2016</v>
      </c>
      <c r="K18" s="17">
        <v>2017</v>
      </c>
      <c r="L18" s="17">
        <v>2018</v>
      </c>
      <c r="M18" s="17">
        <v>2019</v>
      </c>
      <c r="N18" s="2">
        <v>2020</v>
      </c>
      <c r="O18" s="2">
        <v>2020</v>
      </c>
      <c r="P18" s="2">
        <v>2021</v>
      </c>
      <c r="Q18" s="2">
        <v>2022</v>
      </c>
      <c r="R18" s="2"/>
    </row>
    <row r="19" spans="1:18" ht="15">
      <c r="A19" s="20"/>
      <c r="B19" s="34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"/>
      <c r="O19" s="2"/>
      <c r="P19" s="2"/>
      <c r="Q19" s="2"/>
      <c r="R19" s="2"/>
    </row>
    <row r="20" spans="1:20" ht="15">
      <c r="A20" s="31" t="s">
        <v>4</v>
      </c>
      <c r="B20" s="35">
        <f aca="true" t="shared" si="0" ref="B20:M20">SUM(B21:B22)</f>
        <v>22271615.69</v>
      </c>
      <c r="C20" s="16">
        <f t="shared" si="0"/>
        <v>23623109</v>
      </c>
      <c r="D20" s="16">
        <f t="shared" si="0"/>
        <v>22799815</v>
      </c>
      <c r="E20" s="16">
        <f t="shared" si="0"/>
        <v>23150000</v>
      </c>
      <c r="F20" s="16">
        <f t="shared" si="0"/>
        <v>23400000</v>
      </c>
      <c r="G20" s="16">
        <f t="shared" si="0"/>
        <v>24000000</v>
      </c>
      <c r="H20" s="16">
        <f t="shared" si="0"/>
        <v>24500000</v>
      </c>
      <c r="I20" s="16">
        <f t="shared" si="0"/>
        <v>25000000</v>
      </c>
      <c r="J20" s="16">
        <f t="shared" si="0"/>
        <v>25700000</v>
      </c>
      <c r="K20" s="16">
        <f t="shared" si="0"/>
        <v>26200000</v>
      </c>
      <c r="L20" s="16">
        <f t="shared" si="0"/>
        <v>27000000</v>
      </c>
      <c r="M20" s="16">
        <f t="shared" si="0"/>
        <v>27500000</v>
      </c>
      <c r="N20" s="4"/>
      <c r="O20" s="4"/>
      <c r="P20" s="4"/>
      <c r="Q20" s="4"/>
      <c r="R20" s="1"/>
      <c r="S20" s="1"/>
      <c r="T20" s="1"/>
    </row>
    <row r="21" spans="1:20" ht="15">
      <c r="A21" s="20" t="s">
        <v>5</v>
      </c>
      <c r="B21" s="36">
        <v>19837153.34</v>
      </c>
      <c r="C21" s="23">
        <v>22879930</v>
      </c>
      <c r="D21" s="23">
        <v>22749815</v>
      </c>
      <c r="E21" s="23">
        <v>22000000</v>
      </c>
      <c r="F21" s="23">
        <v>22500000</v>
      </c>
      <c r="G21" s="23">
        <v>23000000</v>
      </c>
      <c r="H21" s="23">
        <v>23500000</v>
      </c>
      <c r="I21" s="23">
        <v>24000000</v>
      </c>
      <c r="J21" s="23">
        <v>24500000</v>
      </c>
      <c r="K21" s="23">
        <v>25000000</v>
      </c>
      <c r="L21" s="23">
        <v>25500000</v>
      </c>
      <c r="M21" s="23">
        <v>26000000</v>
      </c>
      <c r="N21" s="4"/>
      <c r="O21" s="4"/>
      <c r="P21" s="4"/>
      <c r="Q21" s="4"/>
      <c r="R21" s="1"/>
      <c r="S21" s="1"/>
      <c r="T21" s="1"/>
    </row>
    <row r="22" spans="1:20" ht="15">
      <c r="A22" s="20" t="s">
        <v>6</v>
      </c>
      <c r="B22" s="36">
        <v>2434462.35</v>
      </c>
      <c r="C22" s="23">
        <v>743179</v>
      </c>
      <c r="D22" s="23">
        <v>50000</v>
      </c>
      <c r="E22" s="23">
        <v>1150000</v>
      </c>
      <c r="F22" s="23">
        <v>900000</v>
      </c>
      <c r="G22" s="23">
        <v>1000000</v>
      </c>
      <c r="H22" s="23">
        <v>1000000</v>
      </c>
      <c r="I22" s="23">
        <v>1000000</v>
      </c>
      <c r="J22" s="23">
        <v>1200000</v>
      </c>
      <c r="K22" s="23">
        <v>1200000</v>
      </c>
      <c r="L22" s="23">
        <v>1500000</v>
      </c>
      <c r="M22" s="23">
        <v>1500000</v>
      </c>
      <c r="N22" s="4"/>
      <c r="O22" s="4"/>
      <c r="P22" s="4"/>
      <c r="Q22" s="4"/>
      <c r="R22" s="1"/>
      <c r="S22" s="1"/>
      <c r="T22" s="1"/>
    </row>
    <row r="23" spans="1:20" ht="15">
      <c r="A23" s="20" t="s">
        <v>7</v>
      </c>
      <c r="B23" s="36">
        <v>1154446.05</v>
      </c>
      <c r="C23" s="23">
        <v>363455</v>
      </c>
      <c r="D23" s="23">
        <v>45000</v>
      </c>
      <c r="E23" s="23">
        <v>100000</v>
      </c>
      <c r="F23" s="23">
        <v>200000</v>
      </c>
      <c r="G23" s="23">
        <v>300000</v>
      </c>
      <c r="H23" s="23">
        <v>400000</v>
      </c>
      <c r="I23" s="23">
        <v>400000</v>
      </c>
      <c r="J23" s="23">
        <v>400000</v>
      </c>
      <c r="K23" s="23">
        <v>500000</v>
      </c>
      <c r="L23" s="23">
        <v>500000</v>
      </c>
      <c r="M23" s="23">
        <v>400000</v>
      </c>
      <c r="N23" s="4"/>
      <c r="O23" s="4"/>
      <c r="P23" s="4"/>
      <c r="Q23" s="4"/>
      <c r="R23" s="1"/>
      <c r="S23" s="1"/>
      <c r="T23" s="1"/>
    </row>
    <row r="24" spans="1:20" ht="15">
      <c r="A24" s="24" t="s">
        <v>8</v>
      </c>
      <c r="B24" s="35">
        <f aca="true" t="shared" si="1" ref="B24:M24">SUM(B25+B29)</f>
        <v>22868768.560000002</v>
      </c>
      <c r="C24" s="16">
        <f t="shared" si="1"/>
        <v>24993032</v>
      </c>
      <c r="D24" s="16">
        <f t="shared" si="1"/>
        <v>25498095</v>
      </c>
      <c r="E24" s="16">
        <f t="shared" si="1"/>
        <v>22950000</v>
      </c>
      <c r="F24" s="16">
        <f t="shared" si="1"/>
        <v>22800000</v>
      </c>
      <c r="G24" s="16">
        <f t="shared" si="1"/>
        <v>23200000</v>
      </c>
      <c r="H24" s="16">
        <f t="shared" si="1"/>
        <v>23500000</v>
      </c>
      <c r="I24" s="16">
        <f t="shared" si="1"/>
        <v>24200000</v>
      </c>
      <c r="J24" s="16">
        <f t="shared" si="1"/>
        <v>24500000</v>
      </c>
      <c r="K24" s="16">
        <f t="shared" si="1"/>
        <v>25000000</v>
      </c>
      <c r="L24" s="16">
        <f t="shared" si="1"/>
        <v>26000000</v>
      </c>
      <c r="M24" s="16">
        <f t="shared" si="1"/>
        <v>26500000</v>
      </c>
      <c r="N24" s="5"/>
      <c r="O24" s="5"/>
      <c r="P24" s="5"/>
      <c r="Q24" s="5"/>
      <c r="R24" s="9"/>
      <c r="S24" s="1"/>
      <c r="T24" s="1"/>
    </row>
    <row r="25" spans="1:20" ht="15">
      <c r="A25" s="20" t="s">
        <v>9</v>
      </c>
      <c r="B25" s="36">
        <v>20507057.94</v>
      </c>
      <c r="C25" s="23">
        <v>24028626</v>
      </c>
      <c r="D25" s="23">
        <v>22960624</v>
      </c>
      <c r="E25" s="23">
        <v>21300000</v>
      </c>
      <c r="F25" s="23">
        <v>21800000</v>
      </c>
      <c r="G25" s="23">
        <v>22200000</v>
      </c>
      <c r="H25" s="23">
        <v>22500000</v>
      </c>
      <c r="I25" s="23">
        <v>23000000</v>
      </c>
      <c r="J25" s="23">
        <v>23300000</v>
      </c>
      <c r="K25" s="23">
        <v>23800000</v>
      </c>
      <c r="L25" s="23">
        <v>24500000</v>
      </c>
      <c r="M25" s="23">
        <v>25000000</v>
      </c>
      <c r="N25" s="4"/>
      <c r="O25" s="4"/>
      <c r="P25" s="4"/>
      <c r="Q25" s="4"/>
      <c r="R25" s="1"/>
      <c r="S25" s="1"/>
      <c r="T25" s="1"/>
    </row>
    <row r="26" spans="1:17" ht="15">
      <c r="A26" s="20" t="s">
        <v>10</v>
      </c>
      <c r="B26" s="36">
        <v>162247.73</v>
      </c>
      <c r="C26" s="23">
        <v>240000</v>
      </c>
      <c r="D26" s="23">
        <v>240000</v>
      </c>
      <c r="E26" s="23">
        <v>270000</v>
      </c>
      <c r="F26" s="23">
        <v>300000</v>
      </c>
      <c r="G26" s="23">
        <v>300000</v>
      </c>
      <c r="H26" s="23">
        <v>300000</v>
      </c>
      <c r="I26" s="23">
        <v>280000</v>
      </c>
      <c r="J26" s="23">
        <v>280000</v>
      </c>
      <c r="K26" s="23">
        <v>270000</v>
      </c>
      <c r="L26" s="23">
        <v>250000</v>
      </c>
      <c r="M26" s="23">
        <v>230000</v>
      </c>
      <c r="N26" s="3"/>
      <c r="O26" s="3"/>
      <c r="P26" s="3"/>
      <c r="Q26" s="3"/>
    </row>
    <row r="27" spans="1:20" ht="15">
      <c r="A27" s="20" t="s">
        <v>11</v>
      </c>
      <c r="B27" s="36">
        <v>0</v>
      </c>
      <c r="C27" s="23">
        <v>469011</v>
      </c>
      <c r="D27" s="23">
        <v>665305</v>
      </c>
      <c r="E27" s="23">
        <v>624651</v>
      </c>
      <c r="F27" s="23">
        <v>584397</v>
      </c>
      <c r="G27" s="23">
        <v>543345</v>
      </c>
      <c r="H27" s="23">
        <v>502691</v>
      </c>
      <c r="I27" s="23">
        <v>350324</v>
      </c>
      <c r="J27" s="23">
        <v>0</v>
      </c>
      <c r="K27" s="23">
        <v>0</v>
      </c>
      <c r="L27" s="23">
        <v>0</v>
      </c>
      <c r="M27" s="23">
        <v>0</v>
      </c>
      <c r="N27" s="4"/>
      <c r="O27" s="4"/>
      <c r="P27" s="4"/>
      <c r="Q27" s="4"/>
      <c r="R27" s="1"/>
      <c r="S27" s="1"/>
      <c r="T27" s="1"/>
    </row>
    <row r="28" spans="1:17" ht="15">
      <c r="A28" s="20" t="s">
        <v>12</v>
      </c>
      <c r="B28" s="36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3"/>
      <c r="O28" s="3"/>
      <c r="P28" s="3"/>
      <c r="Q28" s="3"/>
    </row>
    <row r="29" spans="1:17" ht="15">
      <c r="A29" s="20" t="s">
        <v>13</v>
      </c>
      <c r="B29" s="36">
        <v>2361710.62</v>
      </c>
      <c r="C29" s="23">
        <v>964406</v>
      </c>
      <c r="D29" s="23">
        <v>2537471</v>
      </c>
      <c r="E29" s="23">
        <v>1650000</v>
      </c>
      <c r="F29" s="23">
        <v>1000000</v>
      </c>
      <c r="G29" s="23">
        <v>1000000</v>
      </c>
      <c r="H29" s="23">
        <v>1000000</v>
      </c>
      <c r="I29" s="23">
        <v>1200000</v>
      </c>
      <c r="J29" s="23">
        <v>1200000</v>
      </c>
      <c r="K29" s="23">
        <v>1200000</v>
      </c>
      <c r="L29" s="23">
        <v>1500000</v>
      </c>
      <c r="M29" s="23">
        <v>1500000</v>
      </c>
      <c r="N29" s="3"/>
      <c r="O29" s="3"/>
      <c r="P29" s="3"/>
      <c r="Q29" s="3"/>
    </row>
    <row r="30" spans="1:20" ht="15">
      <c r="A30" s="24" t="s">
        <v>14</v>
      </c>
      <c r="B30" s="35">
        <f aca="true" t="shared" si="2" ref="B30:M30">B21-B25</f>
        <v>-669904.6000000015</v>
      </c>
      <c r="C30" s="16">
        <f t="shared" si="2"/>
        <v>-1148696</v>
      </c>
      <c r="D30" s="16">
        <f t="shared" si="2"/>
        <v>-210809</v>
      </c>
      <c r="E30" s="16">
        <f t="shared" si="2"/>
        <v>700000</v>
      </c>
      <c r="F30" s="16">
        <f t="shared" si="2"/>
        <v>700000</v>
      </c>
      <c r="G30" s="16">
        <f t="shared" si="2"/>
        <v>800000</v>
      </c>
      <c r="H30" s="16">
        <f t="shared" si="2"/>
        <v>1000000</v>
      </c>
      <c r="I30" s="16">
        <f t="shared" si="2"/>
        <v>1000000</v>
      </c>
      <c r="J30" s="16">
        <f t="shared" si="2"/>
        <v>1200000</v>
      </c>
      <c r="K30" s="16">
        <f t="shared" si="2"/>
        <v>1200000</v>
      </c>
      <c r="L30" s="16">
        <f t="shared" si="2"/>
        <v>1000000</v>
      </c>
      <c r="M30" s="16">
        <f t="shared" si="2"/>
        <v>1000000</v>
      </c>
      <c r="N30" s="4"/>
      <c r="O30" s="4"/>
      <c r="P30" s="4"/>
      <c r="Q30" s="4"/>
      <c r="R30" s="1"/>
      <c r="S30" s="1"/>
      <c r="T30" s="1"/>
    </row>
    <row r="31" spans="1:20" ht="15">
      <c r="A31" s="24" t="s">
        <v>15</v>
      </c>
      <c r="B31" s="35">
        <f aca="true" t="shared" si="3" ref="B31:M31">B20-B24</f>
        <v>-597152.870000001</v>
      </c>
      <c r="C31" s="16">
        <f t="shared" si="3"/>
        <v>-1369923</v>
      </c>
      <c r="D31" s="16">
        <f t="shared" si="3"/>
        <v>-2698280</v>
      </c>
      <c r="E31" s="16">
        <f t="shared" si="3"/>
        <v>200000</v>
      </c>
      <c r="F31" s="16">
        <f t="shared" si="3"/>
        <v>600000</v>
      </c>
      <c r="G31" s="16">
        <f t="shared" si="3"/>
        <v>800000</v>
      </c>
      <c r="H31" s="16">
        <f t="shared" si="3"/>
        <v>1000000</v>
      </c>
      <c r="I31" s="16">
        <f t="shared" si="3"/>
        <v>800000</v>
      </c>
      <c r="J31" s="16">
        <f t="shared" si="3"/>
        <v>1200000</v>
      </c>
      <c r="K31" s="16">
        <f t="shared" si="3"/>
        <v>1200000</v>
      </c>
      <c r="L31" s="16">
        <f t="shared" si="3"/>
        <v>1000000</v>
      </c>
      <c r="M31" s="16">
        <f t="shared" si="3"/>
        <v>1000000</v>
      </c>
      <c r="N31" s="5"/>
      <c r="O31" s="5"/>
      <c r="P31" s="5"/>
      <c r="Q31" s="5"/>
      <c r="R31" s="9"/>
      <c r="S31" s="1"/>
      <c r="T31" s="1"/>
    </row>
    <row r="32" spans="1:20" ht="15">
      <c r="A32" s="24" t="s">
        <v>16</v>
      </c>
      <c r="B32" s="35">
        <f aca="true" t="shared" si="4" ref="B32:M32">B33+B35+B36+B37</f>
        <v>2374276</v>
      </c>
      <c r="C32" s="16">
        <f t="shared" si="4"/>
        <v>3037923</v>
      </c>
      <c r="D32" s="16">
        <f t="shared" si="4"/>
        <v>4577521</v>
      </c>
      <c r="E32" s="16">
        <f t="shared" si="4"/>
        <v>1444000</v>
      </c>
      <c r="F32" s="16">
        <f t="shared" si="4"/>
        <v>1323565</v>
      </c>
      <c r="G32" s="16">
        <f t="shared" si="4"/>
        <v>952000</v>
      </c>
      <c r="H32" s="16">
        <f t="shared" si="4"/>
        <v>392000</v>
      </c>
      <c r="I32" s="16">
        <f t="shared" si="4"/>
        <v>700000</v>
      </c>
      <c r="J32" s="16">
        <f t="shared" si="4"/>
        <v>403565</v>
      </c>
      <c r="K32" s="16">
        <f t="shared" si="4"/>
        <v>0</v>
      </c>
      <c r="L32" s="16">
        <f t="shared" si="4"/>
        <v>20000</v>
      </c>
      <c r="M32" s="16">
        <f t="shared" si="4"/>
        <v>92000</v>
      </c>
      <c r="N32" s="6"/>
      <c r="O32" s="6"/>
      <c r="P32" s="6"/>
      <c r="Q32" s="6"/>
      <c r="R32" s="9"/>
      <c r="S32" s="1"/>
      <c r="T32" s="1"/>
    </row>
    <row r="33" spans="1:20" ht="15">
      <c r="A33" s="27" t="s">
        <v>17</v>
      </c>
      <c r="B33" s="37">
        <v>1991565</v>
      </c>
      <c r="C33" s="28">
        <v>2900000</v>
      </c>
      <c r="D33" s="28">
        <v>4577521</v>
      </c>
      <c r="E33" s="28">
        <v>1444000</v>
      </c>
      <c r="F33" s="28">
        <v>1323565</v>
      </c>
      <c r="G33" s="28">
        <v>952000</v>
      </c>
      <c r="H33" s="28">
        <v>392000</v>
      </c>
      <c r="I33" s="28">
        <v>700000</v>
      </c>
      <c r="J33" s="28">
        <v>403565</v>
      </c>
      <c r="K33" s="28">
        <v>0</v>
      </c>
      <c r="L33" s="28">
        <v>0</v>
      </c>
      <c r="M33" s="28">
        <v>0</v>
      </c>
      <c r="N33" s="5"/>
      <c r="O33" s="5"/>
      <c r="P33" s="5"/>
      <c r="Q33" s="5"/>
      <c r="R33" s="9"/>
      <c r="S33" s="1"/>
      <c r="T33" s="1"/>
    </row>
    <row r="34" spans="1:18" ht="15">
      <c r="A34" s="20" t="s">
        <v>18</v>
      </c>
      <c r="B34" s="36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R34" s="10"/>
    </row>
    <row r="35" spans="1:20" ht="15">
      <c r="A35" s="20" t="s">
        <v>19</v>
      </c>
      <c r="B35" s="36">
        <v>382711</v>
      </c>
      <c r="C35" s="23">
        <v>137923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4"/>
      <c r="O35" s="4"/>
      <c r="P35" s="4"/>
      <c r="Q35" s="4"/>
      <c r="R35" s="11"/>
      <c r="S35" s="1"/>
      <c r="T35" s="1"/>
    </row>
    <row r="36" spans="1:18" ht="15">
      <c r="A36" s="20" t="s">
        <v>20</v>
      </c>
      <c r="B36" s="36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3">
        <v>20000</v>
      </c>
      <c r="M36" s="23">
        <v>92000</v>
      </c>
      <c r="N36" s="3"/>
      <c r="O36" s="3"/>
      <c r="P36" s="3"/>
      <c r="Q36" s="3"/>
      <c r="R36" s="10"/>
    </row>
    <row r="37" spans="1:18" ht="15">
      <c r="A37" s="20" t="s">
        <v>21</v>
      </c>
      <c r="B37" s="36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3">
        <v>0</v>
      </c>
      <c r="L37" s="23">
        <v>0</v>
      </c>
      <c r="M37" s="23">
        <v>0</v>
      </c>
      <c r="N37" s="3"/>
      <c r="O37" s="3"/>
      <c r="P37" s="4"/>
      <c r="Q37" s="4"/>
      <c r="R37" s="10"/>
    </row>
    <row r="38" spans="1:18" ht="15">
      <c r="A38" s="24" t="s">
        <v>22</v>
      </c>
      <c r="B38" s="35">
        <f aca="true" t="shared" si="5" ref="B38:M38">B39</f>
        <v>1639200</v>
      </c>
      <c r="C38" s="16">
        <f t="shared" si="5"/>
        <v>1668000</v>
      </c>
      <c r="D38" s="16">
        <f t="shared" si="5"/>
        <v>1879241</v>
      </c>
      <c r="E38" s="16">
        <f t="shared" si="5"/>
        <v>1644000</v>
      </c>
      <c r="F38" s="16">
        <f t="shared" si="5"/>
        <v>1923565</v>
      </c>
      <c r="G38" s="16">
        <f t="shared" si="5"/>
        <v>1752000</v>
      </c>
      <c r="H38" s="16">
        <f t="shared" si="5"/>
        <v>1392000</v>
      </c>
      <c r="I38" s="16">
        <f t="shared" si="5"/>
        <v>1500000</v>
      </c>
      <c r="J38" s="16">
        <f t="shared" si="5"/>
        <v>1603565</v>
      </c>
      <c r="K38" s="16">
        <f t="shared" si="5"/>
        <v>1180000</v>
      </c>
      <c r="L38" s="16">
        <f t="shared" si="5"/>
        <v>908000</v>
      </c>
      <c r="M38" s="16">
        <f t="shared" si="5"/>
        <v>613086</v>
      </c>
      <c r="N38" s="3"/>
      <c r="O38" s="3"/>
      <c r="P38" s="3"/>
      <c r="Q38" s="3"/>
      <c r="R38" s="10"/>
    </row>
    <row r="39" spans="1:18" ht="30">
      <c r="A39" s="25" t="s">
        <v>23</v>
      </c>
      <c r="B39" s="36">
        <v>1639200</v>
      </c>
      <c r="C39" s="23">
        <v>1668000</v>
      </c>
      <c r="D39" s="23">
        <v>1879241</v>
      </c>
      <c r="E39" s="23">
        <v>1644000</v>
      </c>
      <c r="F39" s="23">
        <v>1923565</v>
      </c>
      <c r="G39" s="23">
        <v>1752000</v>
      </c>
      <c r="H39" s="23">
        <v>1392000</v>
      </c>
      <c r="I39" s="23">
        <v>1500000</v>
      </c>
      <c r="J39" s="23">
        <v>1603565</v>
      </c>
      <c r="K39" s="23">
        <v>1180000</v>
      </c>
      <c r="L39" s="23">
        <v>908000</v>
      </c>
      <c r="M39" s="23">
        <v>613086</v>
      </c>
      <c r="N39" s="3"/>
      <c r="O39" s="3"/>
      <c r="P39" s="3"/>
      <c r="Q39" s="3"/>
      <c r="R39" s="10"/>
    </row>
    <row r="40" spans="1:20" ht="15">
      <c r="A40" s="27" t="s">
        <v>24</v>
      </c>
      <c r="B40" s="37">
        <v>0</v>
      </c>
      <c r="C40" s="28">
        <v>0</v>
      </c>
      <c r="D40" s="41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"/>
      <c r="O40" s="5"/>
      <c r="P40" s="5"/>
      <c r="Q40" s="5"/>
      <c r="R40" s="9"/>
      <c r="S40" s="1"/>
      <c r="T40" s="1"/>
    </row>
    <row r="41" spans="1:20" ht="15">
      <c r="A41" s="24" t="s">
        <v>25</v>
      </c>
      <c r="B41" s="38" t="s">
        <v>26</v>
      </c>
      <c r="C41" s="16">
        <f aca="true" t="shared" si="6" ref="C41:M41">C20+C32</f>
        <v>26661032</v>
      </c>
      <c r="D41" s="16">
        <f t="shared" si="6"/>
        <v>27377336</v>
      </c>
      <c r="E41" s="16">
        <f t="shared" si="6"/>
        <v>24594000</v>
      </c>
      <c r="F41" s="16">
        <f t="shared" si="6"/>
        <v>24723565</v>
      </c>
      <c r="G41" s="16">
        <f t="shared" si="6"/>
        <v>24952000</v>
      </c>
      <c r="H41" s="16">
        <f t="shared" si="6"/>
        <v>24892000</v>
      </c>
      <c r="I41" s="16">
        <f t="shared" si="6"/>
        <v>25700000</v>
      </c>
      <c r="J41" s="16">
        <f t="shared" si="6"/>
        <v>26103565</v>
      </c>
      <c r="K41" s="16">
        <f t="shared" si="6"/>
        <v>26200000</v>
      </c>
      <c r="L41" s="16">
        <f t="shared" si="6"/>
        <v>27020000</v>
      </c>
      <c r="M41" s="16">
        <f t="shared" si="6"/>
        <v>27592000</v>
      </c>
      <c r="N41" s="4"/>
      <c r="O41" s="4"/>
      <c r="P41" s="4"/>
      <c r="Q41" s="4"/>
      <c r="R41" s="11"/>
      <c r="S41" s="1"/>
      <c r="T41" s="1"/>
    </row>
    <row r="42" spans="1:18" ht="15">
      <c r="A42" s="24" t="s">
        <v>27</v>
      </c>
      <c r="B42" s="39">
        <f aca="true" t="shared" si="7" ref="B42:M42">B33-B39</f>
        <v>352365</v>
      </c>
      <c r="C42" s="32">
        <f t="shared" si="7"/>
        <v>1232000</v>
      </c>
      <c r="D42" s="32">
        <f t="shared" si="7"/>
        <v>2698280</v>
      </c>
      <c r="E42" s="32">
        <f t="shared" si="7"/>
        <v>-200000</v>
      </c>
      <c r="F42" s="32">
        <f t="shared" si="7"/>
        <v>-600000</v>
      </c>
      <c r="G42" s="32">
        <f t="shared" si="7"/>
        <v>-800000</v>
      </c>
      <c r="H42" s="32">
        <f t="shared" si="7"/>
        <v>-1000000</v>
      </c>
      <c r="I42" s="32">
        <f t="shared" si="7"/>
        <v>-800000</v>
      </c>
      <c r="J42" s="32">
        <f t="shared" si="7"/>
        <v>-1200000</v>
      </c>
      <c r="K42" s="32">
        <f t="shared" si="7"/>
        <v>-1180000</v>
      </c>
      <c r="L42" s="32">
        <f t="shared" si="7"/>
        <v>-908000</v>
      </c>
      <c r="M42" s="32">
        <f t="shared" si="7"/>
        <v>-613086</v>
      </c>
      <c r="N42" s="3"/>
      <c r="O42" s="3"/>
      <c r="P42" s="3"/>
      <c r="Q42" s="3"/>
      <c r="R42" s="10"/>
    </row>
    <row r="43" spans="1:18" ht="15">
      <c r="A43" s="20" t="s">
        <v>28</v>
      </c>
      <c r="B43" s="4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3"/>
      <c r="O43" s="3"/>
      <c r="P43" s="3"/>
      <c r="Q43" s="3"/>
      <c r="R43" s="10"/>
    </row>
    <row r="44" spans="1:20" ht="15">
      <c r="A44" s="24" t="s">
        <v>29</v>
      </c>
      <c r="B44" s="35">
        <v>3130441</v>
      </c>
      <c r="C44" s="16">
        <f aca="true" t="shared" si="8" ref="C44:M44">B46</f>
        <v>3482806</v>
      </c>
      <c r="D44" s="16">
        <f t="shared" si="8"/>
        <v>4714806</v>
      </c>
      <c r="E44" s="16">
        <f t="shared" si="8"/>
        <v>7413086</v>
      </c>
      <c r="F44" s="16">
        <f t="shared" si="8"/>
        <v>7213086</v>
      </c>
      <c r="G44" s="16">
        <f t="shared" si="8"/>
        <v>6613086</v>
      </c>
      <c r="H44" s="16">
        <f t="shared" si="8"/>
        <v>5813086</v>
      </c>
      <c r="I44" s="16">
        <f t="shared" si="8"/>
        <v>4813086</v>
      </c>
      <c r="J44" s="16">
        <f t="shared" si="8"/>
        <v>4013086</v>
      </c>
      <c r="K44" s="16">
        <f t="shared" si="8"/>
        <v>2813086</v>
      </c>
      <c r="L44" s="16">
        <f t="shared" si="8"/>
        <v>1633086</v>
      </c>
      <c r="M44" s="16">
        <f t="shared" si="8"/>
        <v>705086</v>
      </c>
      <c r="N44" s="7"/>
      <c r="O44" s="7"/>
      <c r="P44" s="7"/>
      <c r="Q44" s="7"/>
      <c r="R44" s="9"/>
      <c r="S44" s="1"/>
      <c r="T44" s="1"/>
    </row>
    <row r="45" spans="1:18" ht="15">
      <c r="A45" s="29" t="s">
        <v>30</v>
      </c>
      <c r="B45" s="37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8"/>
      <c r="O45" s="8"/>
      <c r="P45" s="8"/>
      <c r="Q45" s="8"/>
      <c r="R45" s="12"/>
    </row>
    <row r="46" spans="1:18" ht="15">
      <c r="A46" s="24" t="s">
        <v>39</v>
      </c>
      <c r="B46" s="35">
        <f aca="true" t="shared" si="9" ref="B46:K46">B44+B42+B51</f>
        <v>3482806</v>
      </c>
      <c r="C46" s="16">
        <f t="shared" si="9"/>
        <v>4714806</v>
      </c>
      <c r="D46" s="16">
        <f t="shared" si="9"/>
        <v>7413086</v>
      </c>
      <c r="E46" s="16">
        <f t="shared" si="9"/>
        <v>7213086</v>
      </c>
      <c r="F46" s="16">
        <f t="shared" si="9"/>
        <v>6613086</v>
      </c>
      <c r="G46" s="16">
        <f t="shared" si="9"/>
        <v>5813086</v>
      </c>
      <c r="H46" s="16">
        <f t="shared" si="9"/>
        <v>4813086</v>
      </c>
      <c r="I46" s="16">
        <f t="shared" si="9"/>
        <v>4013086</v>
      </c>
      <c r="J46" s="16">
        <f t="shared" si="9"/>
        <v>2813086</v>
      </c>
      <c r="K46" s="16">
        <f t="shared" si="9"/>
        <v>1633086</v>
      </c>
      <c r="L46" s="16">
        <f>L44+L42+L51-L36</f>
        <v>705086</v>
      </c>
      <c r="M46" s="16">
        <f>M44+M42+M51-M36</f>
        <v>0</v>
      </c>
      <c r="N46" s="8"/>
      <c r="O46" s="8"/>
      <c r="P46" s="8"/>
      <c r="Q46" s="8"/>
      <c r="R46" s="12"/>
    </row>
    <row r="47" spans="1:13" ht="15">
      <c r="A47" s="20" t="s">
        <v>31</v>
      </c>
      <c r="B47" s="36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</row>
    <row r="48" spans="1:13" ht="15">
      <c r="A48" s="24" t="s">
        <v>32</v>
      </c>
      <c r="B48" s="35">
        <f aca="true" t="shared" si="10" ref="B48:M48">B49</f>
        <v>0</v>
      </c>
      <c r="C48" s="16">
        <f t="shared" si="10"/>
        <v>0</v>
      </c>
      <c r="D48" s="16">
        <f t="shared" si="10"/>
        <v>0</v>
      </c>
      <c r="E48" s="16">
        <f t="shared" si="10"/>
        <v>0</v>
      </c>
      <c r="F48" s="16">
        <f t="shared" si="10"/>
        <v>0</v>
      </c>
      <c r="G48" s="16">
        <f t="shared" si="10"/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</row>
    <row r="49" spans="1:13" ht="30">
      <c r="A49" s="30" t="s">
        <v>33</v>
      </c>
      <c r="B49" s="36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</row>
    <row r="50" spans="1:13" ht="15">
      <c r="A50" s="24" t="s">
        <v>34</v>
      </c>
      <c r="B50" s="35">
        <f aca="true" t="shared" si="11" ref="B50:M50">B46+B48</f>
        <v>3482806</v>
      </c>
      <c r="C50" s="16">
        <f t="shared" si="11"/>
        <v>4714806</v>
      </c>
      <c r="D50" s="16">
        <f t="shared" si="11"/>
        <v>7413086</v>
      </c>
      <c r="E50" s="16">
        <f t="shared" si="11"/>
        <v>7213086</v>
      </c>
      <c r="F50" s="16">
        <f t="shared" si="11"/>
        <v>6613086</v>
      </c>
      <c r="G50" s="16">
        <f t="shared" si="11"/>
        <v>5813086</v>
      </c>
      <c r="H50" s="16">
        <f t="shared" si="11"/>
        <v>4813086</v>
      </c>
      <c r="I50" s="16">
        <f t="shared" si="11"/>
        <v>4013086</v>
      </c>
      <c r="J50" s="16">
        <f t="shared" si="11"/>
        <v>2813086</v>
      </c>
      <c r="K50" s="16">
        <f t="shared" si="11"/>
        <v>1633086</v>
      </c>
      <c r="L50" s="16">
        <f t="shared" si="11"/>
        <v>705086</v>
      </c>
      <c r="M50" s="16">
        <f t="shared" si="11"/>
        <v>0</v>
      </c>
    </row>
    <row r="51" spans="1:13" ht="15">
      <c r="A51" s="24" t="s">
        <v>35</v>
      </c>
      <c r="B51" s="35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ht="15">
      <c r="A52" s="20" t="s">
        <v>36</v>
      </c>
      <c r="B52" s="3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5">
      <c r="A53" s="42" t="s">
        <v>38</v>
      </c>
      <c r="B53" s="43">
        <f aca="true" t="shared" si="12" ref="B53:G53">(B26+B27+B39)/B20*100</f>
        <v>8.088536346327373</v>
      </c>
      <c r="C53" s="43">
        <f t="shared" si="12"/>
        <v>10.062227626346727</v>
      </c>
      <c r="D53" s="43">
        <f t="shared" si="12"/>
        <v>12.2130201495056</v>
      </c>
      <c r="E53" s="43">
        <f t="shared" si="12"/>
        <v>10.966095032397408</v>
      </c>
      <c r="F53" s="43">
        <f t="shared" si="12"/>
        <v>11.999837606837607</v>
      </c>
      <c r="G53" s="43">
        <f t="shared" si="12"/>
        <v>10.8139375</v>
      </c>
      <c r="H53" s="44" t="s">
        <v>26</v>
      </c>
      <c r="I53" s="44" t="s">
        <v>26</v>
      </c>
      <c r="J53" s="44" t="s">
        <v>26</v>
      </c>
      <c r="K53" s="44" t="s">
        <v>26</v>
      </c>
      <c r="L53" s="44" t="s">
        <v>26</v>
      </c>
      <c r="M53" s="44" t="s">
        <v>26</v>
      </c>
    </row>
    <row r="54" spans="1:13" ht="15">
      <c r="A54" s="42" t="s">
        <v>37</v>
      </c>
      <c r="B54" s="43">
        <f aca="true" t="shared" si="13" ref="B54:G54">B46/B20*100</f>
        <v>15.637868614820732</v>
      </c>
      <c r="C54" s="43">
        <f t="shared" si="13"/>
        <v>19.958448314317984</v>
      </c>
      <c r="D54" s="43">
        <f t="shared" si="13"/>
        <v>32.51379890582445</v>
      </c>
      <c r="E54" s="43">
        <f t="shared" si="13"/>
        <v>31.158038876889847</v>
      </c>
      <c r="F54" s="43">
        <f t="shared" si="13"/>
        <v>28.26105128205128</v>
      </c>
      <c r="G54" s="43">
        <f t="shared" si="13"/>
        <v>24.221191666666666</v>
      </c>
      <c r="H54" s="44" t="s">
        <v>26</v>
      </c>
      <c r="I54" s="44" t="s">
        <v>26</v>
      </c>
      <c r="J54" s="44" t="s">
        <v>26</v>
      </c>
      <c r="K54" s="44" t="s">
        <v>26</v>
      </c>
      <c r="L54" s="44" t="s">
        <v>26</v>
      </c>
      <c r="M54" s="44" t="s">
        <v>26</v>
      </c>
    </row>
    <row r="55" spans="1:13" ht="30">
      <c r="A55" s="47" t="s">
        <v>41</v>
      </c>
      <c r="B55" s="45" t="s">
        <v>26</v>
      </c>
      <c r="C55" s="44" t="s">
        <v>26</v>
      </c>
      <c r="D55" s="44" t="s">
        <v>26</v>
      </c>
      <c r="E55" s="46">
        <f aca="true" t="shared" si="14" ref="E55:M55">((D21+D23-D25)/D20+(C21+C23-C25)/C20+(B21+B23-B25)/B20)/3</f>
        <v>-0.0062522501510599736</v>
      </c>
      <c r="F55" s="46">
        <f t="shared" si="14"/>
        <v>-0.0019851743571069197</v>
      </c>
      <c r="G55" s="46">
        <f t="shared" si="14"/>
        <v>0.021915463437641936</v>
      </c>
      <c r="H55" s="46">
        <f t="shared" si="14"/>
        <v>0.03961736907201271</v>
      </c>
      <c r="I55" s="46">
        <f t="shared" si="14"/>
        <v>0.047145909645909645</v>
      </c>
      <c r="J55" s="46">
        <f t="shared" si="14"/>
        <v>0.052992063492063486</v>
      </c>
      <c r="K55" s="46">
        <f t="shared" si="14"/>
        <v>0.05846655549379284</v>
      </c>
      <c r="L55" s="46">
        <f t="shared" si="14"/>
        <v>0.06104743517390917</v>
      </c>
      <c r="M55" s="46">
        <f t="shared" si="14"/>
        <v>0.06089928702576102</v>
      </c>
    </row>
    <row r="56" spans="1:13" ht="30">
      <c r="A56" s="47" t="s">
        <v>42</v>
      </c>
      <c r="B56" s="45" t="s">
        <v>26</v>
      </c>
      <c r="C56" s="44" t="s">
        <v>26</v>
      </c>
      <c r="D56" s="44" t="s">
        <v>26</v>
      </c>
      <c r="E56" s="44" t="s">
        <v>26</v>
      </c>
      <c r="F56" s="44" t="s">
        <v>26</v>
      </c>
      <c r="G56" s="44" t="s">
        <v>26</v>
      </c>
      <c r="H56" s="46">
        <f aca="true" t="shared" si="15" ref="H56:M56">(H27+H26+H39)/H20</f>
        <v>0.08957922448979593</v>
      </c>
      <c r="I56" s="46">
        <f t="shared" si="15"/>
        <v>0.08521296</v>
      </c>
      <c r="J56" s="46">
        <f t="shared" si="15"/>
        <v>0.07329046692607004</v>
      </c>
      <c r="K56" s="46">
        <f t="shared" si="15"/>
        <v>0.05534351145038168</v>
      </c>
      <c r="L56" s="46">
        <f t="shared" si="15"/>
        <v>0.042888888888888886</v>
      </c>
      <c r="M56" s="46">
        <f t="shared" si="15"/>
        <v>0.03065767272727273</v>
      </c>
    </row>
    <row r="57" spans="1:13" ht="14.25">
      <c r="A57" s="10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</sheetData>
  <mergeCells count="2">
    <mergeCell ref="A8:M14"/>
    <mergeCell ref="D16:M16"/>
  </mergeCells>
  <printOptions/>
  <pageMargins left="0.72" right="0.7874015748031497" top="0.81" bottom="0.984251968503937" header="0.5118110236220472" footer="0.5118110236220472"/>
  <pageSetup horizontalDpi="600" verticalDpi="600" orientation="landscape" paperSize="9" scale="65" r:id="rId1"/>
  <headerFooter alignWithMargins="0">
    <oddHeader>&amp;R&amp;"Arial CE,Pogrubiony"Tabela Nr 15</oddHeader>
  </headerFooter>
  <ignoredErrors>
    <ignoredError sqref="B20:M20" formulaRange="1"/>
    <ignoredError sqref="L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copernicus</cp:lastModifiedBy>
  <cp:lastPrinted>2009-11-18T09:33:29Z</cp:lastPrinted>
  <dcterms:created xsi:type="dcterms:W3CDTF">1997-02-26T13:46:56Z</dcterms:created>
  <dcterms:modified xsi:type="dcterms:W3CDTF">2010-01-19T21:55:09Z</dcterms:modified>
  <cp:category/>
  <cp:version/>
  <cp:contentType/>
  <cp:contentStatus/>
</cp:coreProperties>
</file>